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SUE\Year End Accounts\YE 31.03.2022\"/>
    </mc:Choice>
  </mc:AlternateContent>
  <xr:revisionPtr revIDLastSave="0" documentId="13_ncr:1_{0471E3C8-1A67-4AA4-86CD-8C7F7736398C}" xr6:coauthVersionLast="47" xr6:coauthVersionMax="47" xr10:uidLastSave="{00000000-0000-0000-0000-000000000000}"/>
  <bookViews>
    <workbookView xWindow="348" yWindow="0" windowWidth="22692" windowHeight="12360" xr2:uid="{706D27F0-FFAC-4B7C-AFD7-FF836EC88F79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4" l="1"/>
  <c r="H15" i="1" l="1"/>
  <c r="H25" i="1"/>
  <c r="H19" i="2" l="1"/>
  <c r="B19" i="2"/>
  <c r="B52" i="2" l="1"/>
  <c r="H52" i="2"/>
  <c r="E49" i="4"/>
  <c r="E44" i="4"/>
  <c r="F37" i="4"/>
  <c r="F29" i="4"/>
  <c r="E8" i="3" l="1"/>
  <c r="C10" i="4" l="1"/>
  <c r="G57" i="2" l="1"/>
  <c r="G59" i="2" s="1"/>
  <c r="H7" i="1"/>
</calcChain>
</file>

<file path=xl/sharedStrings.xml><?xml version="1.0" encoding="utf-8"?>
<sst xmlns="http://schemas.openxmlformats.org/spreadsheetml/2006/main" count="118" uniqueCount="114">
  <si>
    <t>Opening Balance</t>
  </si>
  <si>
    <t>Unity Trust Bank - current account</t>
  </si>
  <si>
    <t>Unity Trust Bank - savings account</t>
  </si>
  <si>
    <t>Total Cash Book</t>
  </si>
  <si>
    <t>Represented by:</t>
  </si>
  <si>
    <t>Add unpresented receipts</t>
  </si>
  <si>
    <t>Less unpresented payments</t>
  </si>
  <si>
    <t>Bank Balance</t>
  </si>
  <si>
    <t>Operating Income</t>
  </si>
  <si>
    <t>Allotments</t>
  </si>
  <si>
    <t>Day Foundation Grant - PWLB Loan</t>
  </si>
  <si>
    <t>Bank Interest</t>
  </si>
  <si>
    <t>Precept</t>
  </si>
  <si>
    <t>Total Income</t>
  </si>
  <si>
    <t>Running Costs</t>
  </si>
  <si>
    <t>Audit Fees</t>
  </si>
  <si>
    <t>Administration</t>
  </si>
  <si>
    <t>Bank Charges</t>
  </si>
  <si>
    <t>Grounds Maintenance</t>
  </si>
  <si>
    <t>Street Lighting</t>
  </si>
  <si>
    <t>Waste Collection</t>
  </si>
  <si>
    <t>Training</t>
  </si>
  <si>
    <t>Web Hosting</t>
  </si>
  <si>
    <t>Newsletter</t>
  </si>
  <si>
    <t>Subscriptions / Membership Fees</t>
  </si>
  <si>
    <t>Footpaths</t>
  </si>
  <si>
    <t>Tree Works</t>
  </si>
  <si>
    <t>PWLB Loan</t>
  </si>
  <si>
    <t>Insurance</t>
  </si>
  <si>
    <t>Equipment Renewals &amp; Repairs</t>
  </si>
  <si>
    <t>Salaries &amp; PAYE</t>
  </si>
  <si>
    <t>Add Income for the Year</t>
  </si>
  <si>
    <t>Less Expenditure for the Year</t>
  </si>
  <si>
    <t>Closing Balance</t>
  </si>
  <si>
    <t>Current Assets</t>
  </si>
  <si>
    <t>General Fund</t>
  </si>
  <si>
    <t>Signed:</t>
  </si>
  <si>
    <t>Responsible Financial Officer</t>
  </si>
  <si>
    <t>Date:</t>
  </si>
  <si>
    <t>Mrs Susan Frankis</t>
  </si>
  <si>
    <t>Assets - Movements in the year</t>
  </si>
  <si>
    <t>Asset value</t>
  </si>
  <si>
    <t>Borrowing</t>
  </si>
  <si>
    <t>At the year end the following loans (all payable to Public Works Loan Board) were outstanding:</t>
  </si>
  <si>
    <t>Reference</t>
  </si>
  <si>
    <t>Period Remaining</t>
  </si>
  <si>
    <t>£ amount outstanding</t>
  </si>
  <si>
    <t>VAT on expenditure for the year</t>
  </si>
  <si>
    <t>LESS</t>
  </si>
  <si>
    <t>VAT reclaimed in the year</t>
  </si>
  <si>
    <t>Balance VAT recoverable at the year end</t>
  </si>
  <si>
    <t>CIL Fund</t>
  </si>
  <si>
    <t>ADD receipts</t>
  </si>
  <si>
    <t>LESS expenditure</t>
  </si>
  <si>
    <t>PW487910</t>
  </si>
  <si>
    <t>PW498630</t>
  </si>
  <si>
    <t>Suffolk County Council - PRoW</t>
  </si>
  <si>
    <t xml:space="preserve">VAT Recoverable </t>
  </si>
  <si>
    <t>Burstall Parish Council - software</t>
  </si>
  <si>
    <t>Donation</t>
  </si>
  <si>
    <t>Suffolk County Councillor grant</t>
  </si>
  <si>
    <t>General Power of Competence</t>
  </si>
  <si>
    <t>Clerk's Mileage</t>
  </si>
  <si>
    <t>Software Licences</t>
  </si>
  <si>
    <t>Data Protection</t>
  </si>
  <si>
    <t>Memorial Statue</t>
  </si>
  <si>
    <t>Information Box</t>
  </si>
  <si>
    <t>Payments to the Community Centre</t>
  </si>
  <si>
    <t>Suffolk Community Fund Grant (SCF)</t>
  </si>
  <si>
    <t>Coddenham Covid Response Group / SCF Grant</t>
  </si>
  <si>
    <t>Churchyard Maintenance</t>
  </si>
  <si>
    <t>VAT</t>
  </si>
  <si>
    <t>Noticeboard and Recreation Ground Fencing</t>
  </si>
  <si>
    <t>General Reserve Fund</t>
  </si>
  <si>
    <t>Total Financial Assets</t>
  </si>
  <si>
    <t xml:space="preserve">Assets Added </t>
  </si>
  <si>
    <t>General Power of Competence Expenditure</t>
  </si>
  <si>
    <t>Mid Suffolk Citizens Advice Bureau</t>
  </si>
  <si>
    <t>Suffolk Accident Rescue Service</t>
  </si>
  <si>
    <t>2020/21</t>
  </si>
  <si>
    <t>District Cllr Grant - new noticeboard and fencing</t>
  </si>
  <si>
    <t xml:space="preserve">BANK RECONCILIATION AT 31 MARCH 2022 </t>
  </si>
  <si>
    <r>
      <t xml:space="preserve">Add </t>
    </r>
    <r>
      <rPr>
        <b/>
        <sz val="11"/>
        <color theme="1"/>
        <rFont val="Calibri"/>
        <family val="2"/>
        <scheme val="minor"/>
      </rPr>
      <t>RECEIPTS</t>
    </r>
    <r>
      <rPr>
        <sz val="11"/>
        <color theme="1"/>
        <rFont val="Calibri"/>
        <family val="2"/>
        <scheme val="minor"/>
      </rPr>
      <t xml:space="preserve"> 1 April 2021 - 31 March 2022</t>
    </r>
  </si>
  <si>
    <r>
      <rPr>
        <sz val="11"/>
        <color theme="1"/>
        <rFont val="Calibri"/>
        <family val="2"/>
        <scheme val="minor"/>
      </rPr>
      <t xml:space="preserve">Less </t>
    </r>
    <r>
      <rPr>
        <b/>
        <sz val="11"/>
        <color theme="1"/>
        <rFont val="Calibri"/>
        <family val="2"/>
        <scheme val="minor"/>
      </rPr>
      <t xml:space="preserve">PAYMENTS </t>
    </r>
    <r>
      <rPr>
        <sz val="11"/>
        <color theme="1"/>
        <rFont val="Calibri"/>
        <family val="2"/>
        <scheme val="minor"/>
      </rPr>
      <t>1 April 2021 to 31 March 2022</t>
    </r>
  </si>
  <si>
    <t>2021/22</t>
  </si>
  <si>
    <t>Mid Suffolk District Council Parish Grant</t>
  </si>
  <si>
    <t>Notices</t>
  </si>
  <si>
    <t>Gradwell Communications Error</t>
  </si>
  <si>
    <r>
      <t xml:space="preserve">Less </t>
    </r>
    <r>
      <rPr>
        <b/>
        <sz val="11"/>
        <color theme="1"/>
        <rFont val="Calibri"/>
        <family val="2"/>
        <scheme val="minor"/>
      </rPr>
      <t>2020/21 Gradwell Communications Error</t>
    </r>
  </si>
  <si>
    <t>General Fund Analysis 2021/22</t>
  </si>
  <si>
    <t>This is a true record of the Annual Accounts for Coddenham Parish Council as at 31 March 2022</t>
  </si>
  <si>
    <t>INCOME and EXPENDITURE ACCOUNT FOR THE YEAR END 31 MARCH 2022</t>
  </si>
  <si>
    <t>BALANCE SHEET AS AT 31 MARCH 2022</t>
  </si>
  <si>
    <t>This statement represents the financial position of the Council as at 31 March 2022</t>
  </si>
  <si>
    <t>SUPPORTING STATEMENT TO THE ACCOUNTS FOR THE YEAR ENDED 31 MARCH 2022</t>
  </si>
  <si>
    <t>Seat - Mill Hill</t>
  </si>
  <si>
    <t>purchase value amended 29.09.21 - previously nil</t>
  </si>
  <si>
    <t>Assets Removed</t>
  </si>
  <si>
    <t>Speedwatch gun and signs</t>
  </si>
  <si>
    <t>Toshiba Satelite L50 Laptop</t>
  </si>
  <si>
    <t>removed from register 16.09.2021, min. no. 21/22 234</t>
  </si>
  <si>
    <t>Land at Mill Hill</t>
  </si>
  <si>
    <t>adjustment on purchase value previously recorded</t>
  </si>
  <si>
    <t>Noticeboards (Broom Hill &amp; Mill Hill)</t>
  </si>
  <si>
    <t>5yrs 3months</t>
  </si>
  <si>
    <t>7yrs 9months</t>
  </si>
  <si>
    <t>Summary of VAT - 2021/2022</t>
  </si>
  <si>
    <t>VAT recoverable at the year end 2021</t>
  </si>
  <si>
    <t>Balance at 1 April 2021</t>
  </si>
  <si>
    <t>Balance at 31 March 2022</t>
  </si>
  <si>
    <t>removed from register 06.05.2021, min.no.21/22 189(vi)</t>
  </si>
  <si>
    <t>District Cllr Grant - new notices</t>
  </si>
  <si>
    <t>Coddenham Centre Business Rates</t>
  </si>
  <si>
    <t>which were approved at a meeting of the Parish Council on 12 May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</si>
</sst>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dd\ mmmm\ yyyy;@"/>
    <numFmt numFmtId="165" formatCode="[$-F800]dddd\,\ mmmm\ dd\,\ yyyy"/>
    <numFmt numFmtId="166" formatCode="#,##0.00_ ;[Red]\-#,##0.00\ 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Palatino Linotype"/>
      <family val="1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0" fillId="0" borderId="0" xfId="0" applyNumberFormat="1"/>
    <xf numFmtId="14" fontId="0" fillId="0" borderId="0" xfId="0" applyNumberFormat="1"/>
    <xf numFmtId="16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0" fillId="0" borderId="0" xfId="0" applyNumberFormat="1" applyFont="1"/>
    <xf numFmtId="4" fontId="3" fillId="0" borderId="0" xfId="0" applyNumberFormat="1" applyFont="1"/>
    <xf numFmtId="2" fontId="0" fillId="0" borderId="0" xfId="0" applyNumberFormat="1"/>
    <xf numFmtId="0" fontId="0" fillId="0" borderId="0" xfId="0" applyFont="1"/>
    <xf numFmtId="166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4" fontId="6" fillId="0" borderId="0" xfId="0" applyNumberFormat="1" applyFont="1"/>
    <xf numFmtId="16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2" fontId="6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FF06-6C19-48AD-885A-402ECA170490}">
  <dimension ref="A1:T33"/>
  <sheetViews>
    <sheetView tabSelected="1" workbookViewId="0"/>
  </sheetViews>
  <sheetFormatPr defaultRowHeight="14.4" x14ac:dyDescent="0.3"/>
  <cols>
    <col min="1" max="1" width="13.44140625" bestFit="1" customWidth="1"/>
    <col min="2" max="2" width="5.88671875" customWidth="1"/>
    <col min="6" max="6" width="13" customWidth="1"/>
    <col min="7" max="7" width="11.44140625" customWidth="1"/>
    <col min="8" max="8" width="15" customWidth="1"/>
  </cols>
  <sheetData>
    <row r="1" spans="1:19" x14ac:dyDescent="0.3">
      <c r="A1" s="15" t="s">
        <v>81</v>
      </c>
    </row>
    <row r="3" spans="1:19" x14ac:dyDescent="0.3">
      <c r="A3" s="1" t="s">
        <v>0</v>
      </c>
    </row>
    <row r="5" spans="1:19" x14ac:dyDescent="0.3">
      <c r="A5" s="18">
        <v>44287</v>
      </c>
      <c r="C5" t="s">
        <v>1</v>
      </c>
      <c r="G5" s="2">
        <v>37694.050000000003</v>
      </c>
      <c r="S5" s="2"/>
    </row>
    <row r="6" spans="1:19" x14ac:dyDescent="0.3">
      <c r="A6" s="4"/>
      <c r="C6" t="s">
        <v>2</v>
      </c>
      <c r="G6" s="5">
        <v>8017.11</v>
      </c>
    </row>
    <row r="7" spans="1:19" x14ac:dyDescent="0.3">
      <c r="A7" s="4"/>
      <c r="H7" s="6">
        <f>SUM(G5+G6)</f>
        <v>45711.16</v>
      </c>
    </row>
    <row r="8" spans="1:19" x14ac:dyDescent="0.3">
      <c r="A8" s="4"/>
      <c r="G8" s="2"/>
      <c r="S8" s="2"/>
    </row>
    <row r="9" spans="1:19" x14ac:dyDescent="0.3">
      <c r="A9" s="4"/>
      <c r="C9" t="s">
        <v>82</v>
      </c>
      <c r="G9" s="2">
        <v>34063.14</v>
      </c>
    </row>
    <row r="10" spans="1:19" x14ac:dyDescent="0.3">
      <c r="A10" s="4"/>
      <c r="G10" s="2"/>
      <c r="S10" s="2"/>
    </row>
    <row r="11" spans="1:19" x14ac:dyDescent="0.3">
      <c r="A11" s="4"/>
      <c r="C11" s="7" t="s">
        <v>83</v>
      </c>
      <c r="G11" s="6">
        <v>40968.639999999999</v>
      </c>
    </row>
    <row r="12" spans="1:19" x14ac:dyDescent="0.3">
      <c r="A12" s="4"/>
      <c r="C12" s="7"/>
      <c r="G12" s="6"/>
    </row>
    <row r="13" spans="1:19" x14ac:dyDescent="0.3">
      <c r="A13" s="4"/>
      <c r="C13" s="11" t="s">
        <v>88</v>
      </c>
      <c r="G13" s="6">
        <v>9.48</v>
      </c>
    </row>
    <row r="14" spans="1:19" x14ac:dyDescent="0.3">
      <c r="A14" s="4"/>
      <c r="G14" s="2"/>
      <c r="S14" s="2"/>
    </row>
    <row r="15" spans="1:19" x14ac:dyDescent="0.3">
      <c r="A15" s="4"/>
      <c r="C15" s="7" t="s">
        <v>3</v>
      </c>
      <c r="G15" s="2"/>
      <c r="H15" s="9">
        <f>SUM(H7+G9-G11-G13)</f>
        <v>38796.18</v>
      </c>
    </row>
    <row r="16" spans="1:19" x14ac:dyDescent="0.3">
      <c r="A16" s="18">
        <v>44651</v>
      </c>
      <c r="G16" s="2"/>
      <c r="S16" s="2"/>
    </row>
    <row r="17" spans="1:20" x14ac:dyDescent="0.3">
      <c r="A17" s="4"/>
      <c r="G17" s="2"/>
    </row>
    <row r="18" spans="1:20" x14ac:dyDescent="0.3">
      <c r="A18" s="4"/>
      <c r="C18" t="s">
        <v>4</v>
      </c>
      <c r="G18" s="2"/>
    </row>
    <row r="19" spans="1:20" x14ac:dyDescent="0.3">
      <c r="A19" s="18">
        <v>44651</v>
      </c>
      <c r="C19" t="s">
        <v>1</v>
      </c>
      <c r="G19" s="2">
        <v>30774.23</v>
      </c>
    </row>
    <row r="20" spans="1:20" x14ac:dyDescent="0.3">
      <c r="A20" s="4"/>
      <c r="C20" t="s">
        <v>2</v>
      </c>
      <c r="G20" s="8">
        <v>8021.95</v>
      </c>
      <c r="H20" s="6"/>
    </row>
    <row r="21" spans="1:20" x14ac:dyDescent="0.3">
      <c r="A21" s="4"/>
      <c r="G21" s="2"/>
      <c r="J21" s="3"/>
    </row>
    <row r="22" spans="1:20" x14ac:dyDescent="0.3">
      <c r="A22" s="4"/>
      <c r="C22" t="s">
        <v>5</v>
      </c>
      <c r="G22" s="2">
        <v>0</v>
      </c>
      <c r="J22" s="3"/>
      <c r="O22" s="2"/>
    </row>
    <row r="23" spans="1:20" x14ac:dyDescent="0.3">
      <c r="A23" s="4"/>
      <c r="C23" t="s">
        <v>6</v>
      </c>
      <c r="G23" s="2">
        <v>0</v>
      </c>
      <c r="J23" s="3"/>
      <c r="O23" s="2"/>
    </row>
    <row r="24" spans="1:20" x14ac:dyDescent="0.3">
      <c r="A24" s="4"/>
      <c r="G24" s="2"/>
    </row>
    <row r="25" spans="1:20" x14ac:dyDescent="0.3">
      <c r="A25" s="4"/>
      <c r="C25" s="7" t="s">
        <v>7</v>
      </c>
      <c r="G25" s="2"/>
      <c r="H25" s="9">
        <f>SUM(G19+G20-G23+G24)</f>
        <v>38796.18</v>
      </c>
      <c r="T25" s="2"/>
    </row>
    <row r="26" spans="1:20" x14ac:dyDescent="0.3">
      <c r="A26" s="4"/>
      <c r="G26" s="2"/>
    </row>
    <row r="27" spans="1:20" x14ac:dyDescent="0.3">
      <c r="A27" s="4"/>
    </row>
    <row r="28" spans="1:20" x14ac:dyDescent="0.3">
      <c r="A28" s="4"/>
    </row>
    <row r="29" spans="1:20" x14ac:dyDescent="0.3">
      <c r="A29" s="4"/>
    </row>
    <row r="30" spans="1:20" x14ac:dyDescent="0.3">
      <c r="A30" s="4"/>
    </row>
    <row r="31" spans="1:20" x14ac:dyDescent="0.3">
      <c r="A31" s="4"/>
    </row>
    <row r="32" spans="1:20" x14ac:dyDescent="0.3">
      <c r="A32" s="4"/>
    </row>
    <row r="33" spans="20:20" x14ac:dyDescent="0.3">
      <c r="T3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3256-C00D-4505-99CD-E88848D423CC}">
  <dimension ref="A1:K66"/>
  <sheetViews>
    <sheetView zoomScaleNormal="100" workbookViewId="0"/>
  </sheetViews>
  <sheetFormatPr defaultRowHeight="14.4" x14ac:dyDescent="0.3"/>
  <cols>
    <col min="2" max="2" width="9.109375" bestFit="1" customWidth="1"/>
    <col min="7" max="8" width="13.6640625" customWidth="1"/>
  </cols>
  <sheetData>
    <row r="1" spans="1:8" x14ac:dyDescent="0.3">
      <c r="A1" s="15" t="s">
        <v>91</v>
      </c>
    </row>
    <row r="2" spans="1:8" x14ac:dyDescent="0.3">
      <c r="A2" s="7"/>
    </row>
    <row r="3" spans="1:8" x14ac:dyDescent="0.3">
      <c r="B3" s="21" t="s">
        <v>79</v>
      </c>
      <c r="H3" s="22" t="s">
        <v>84</v>
      </c>
    </row>
    <row r="4" spans="1:8" x14ac:dyDescent="0.3">
      <c r="D4" s="7" t="s">
        <v>8</v>
      </c>
    </row>
    <row r="5" spans="1:8" x14ac:dyDescent="0.3">
      <c r="B5" s="2">
        <v>145.94</v>
      </c>
      <c r="D5" t="s">
        <v>9</v>
      </c>
      <c r="H5" s="2">
        <v>156.25</v>
      </c>
    </row>
    <row r="6" spans="1:8" x14ac:dyDescent="0.3">
      <c r="B6" s="2">
        <v>7.99</v>
      </c>
      <c r="D6" t="s">
        <v>11</v>
      </c>
      <c r="H6" s="2">
        <v>4.84</v>
      </c>
    </row>
    <row r="7" spans="1:8" x14ac:dyDescent="0.3">
      <c r="B7" s="2">
        <v>8.33</v>
      </c>
      <c r="D7" t="s">
        <v>58</v>
      </c>
      <c r="H7">
        <v>91.46</v>
      </c>
    </row>
    <row r="8" spans="1:8" x14ac:dyDescent="0.3">
      <c r="B8" s="2">
        <v>13151.92</v>
      </c>
      <c r="D8" t="s">
        <v>10</v>
      </c>
      <c r="H8" s="2">
        <v>0</v>
      </c>
    </row>
    <row r="9" spans="1:8" x14ac:dyDescent="0.3">
      <c r="B9" s="2">
        <v>0</v>
      </c>
      <c r="D9" t="s">
        <v>80</v>
      </c>
      <c r="H9" s="2">
        <v>0</v>
      </c>
    </row>
    <row r="10" spans="1:8" x14ac:dyDescent="0.3">
      <c r="B10" s="2">
        <v>26000</v>
      </c>
      <c r="D10" t="s">
        <v>59</v>
      </c>
      <c r="H10" s="2">
        <v>0</v>
      </c>
    </row>
    <row r="11" spans="1:8" x14ac:dyDescent="0.3">
      <c r="B11" s="2">
        <v>37810</v>
      </c>
      <c r="D11" t="s">
        <v>12</v>
      </c>
      <c r="H11" s="2">
        <v>32227</v>
      </c>
    </row>
    <row r="12" spans="1:8" x14ac:dyDescent="0.3">
      <c r="B12" s="2">
        <v>0</v>
      </c>
      <c r="D12" t="s">
        <v>85</v>
      </c>
      <c r="H12" s="2">
        <v>204</v>
      </c>
    </row>
    <row r="13" spans="1:8" x14ac:dyDescent="0.3">
      <c r="B13" s="2">
        <v>900</v>
      </c>
      <c r="D13" t="s">
        <v>68</v>
      </c>
      <c r="H13" s="2">
        <v>0</v>
      </c>
    </row>
    <row r="14" spans="1:8" x14ac:dyDescent="0.3">
      <c r="B14" s="2">
        <v>239</v>
      </c>
      <c r="D14" t="s">
        <v>56</v>
      </c>
      <c r="H14" s="2">
        <v>310.7</v>
      </c>
    </row>
    <row r="15" spans="1:8" x14ac:dyDescent="0.3">
      <c r="B15" s="2">
        <v>160</v>
      </c>
      <c r="D15" t="s">
        <v>60</v>
      </c>
      <c r="H15" s="2">
        <v>0</v>
      </c>
    </row>
    <row r="16" spans="1:8" x14ac:dyDescent="0.3">
      <c r="B16" s="2">
        <v>0</v>
      </c>
      <c r="D16" t="s">
        <v>111</v>
      </c>
      <c r="H16" s="2">
        <v>425</v>
      </c>
    </row>
    <row r="17" spans="2:11" x14ac:dyDescent="0.3">
      <c r="B17" s="2">
        <v>674.69</v>
      </c>
      <c r="D17" t="s">
        <v>57</v>
      </c>
      <c r="H17" s="2">
        <v>643.89</v>
      </c>
    </row>
    <row r="18" spans="2:11" x14ac:dyDescent="0.3">
      <c r="B18" s="2"/>
      <c r="H18" s="2"/>
    </row>
    <row r="19" spans="2:11" x14ac:dyDescent="0.3">
      <c r="B19" s="9">
        <f>SUM(B5:B17)</f>
        <v>79097.87</v>
      </c>
      <c r="D19" s="7" t="s">
        <v>13</v>
      </c>
      <c r="H19" s="9">
        <f>SUM(H5:H17)</f>
        <v>34063.14</v>
      </c>
    </row>
    <row r="21" spans="2:11" x14ac:dyDescent="0.3">
      <c r="B21" s="2"/>
      <c r="D21" s="7" t="s">
        <v>14</v>
      </c>
      <c r="H21" s="10"/>
      <c r="K21" s="2"/>
    </row>
    <row r="22" spans="2:11" x14ac:dyDescent="0.3">
      <c r="B22" s="2">
        <v>219.38</v>
      </c>
      <c r="D22" t="s">
        <v>16</v>
      </c>
      <c r="H22" s="10">
        <v>184.47</v>
      </c>
    </row>
    <row r="23" spans="2:11" x14ac:dyDescent="0.3">
      <c r="B23" s="2">
        <v>580</v>
      </c>
      <c r="D23" t="s">
        <v>15</v>
      </c>
      <c r="H23" s="2">
        <v>586</v>
      </c>
    </row>
    <row r="24" spans="2:11" x14ac:dyDescent="0.3">
      <c r="B24" s="2">
        <v>72</v>
      </c>
      <c r="D24" t="s">
        <v>17</v>
      </c>
      <c r="H24" s="2">
        <v>72</v>
      </c>
    </row>
    <row r="25" spans="2:11" x14ac:dyDescent="0.3">
      <c r="B25" s="2">
        <v>30</v>
      </c>
      <c r="D25" t="s">
        <v>70</v>
      </c>
      <c r="H25" s="2">
        <v>0</v>
      </c>
    </row>
    <row r="26" spans="2:11" x14ac:dyDescent="0.3">
      <c r="B26" s="2">
        <v>8.5500000000000007</v>
      </c>
      <c r="D26" t="s">
        <v>62</v>
      </c>
      <c r="H26" s="2">
        <v>8.5500000000000007</v>
      </c>
    </row>
    <row r="27" spans="2:11" x14ac:dyDescent="0.3">
      <c r="B27" s="2">
        <v>0</v>
      </c>
      <c r="D27" t="s">
        <v>112</v>
      </c>
      <c r="H27" s="2">
        <v>3892.03</v>
      </c>
    </row>
    <row r="28" spans="2:11" x14ac:dyDescent="0.3">
      <c r="B28" s="2">
        <v>900</v>
      </c>
      <c r="D28" t="s">
        <v>69</v>
      </c>
      <c r="H28" s="2">
        <v>0</v>
      </c>
    </row>
    <row r="29" spans="2:11" x14ac:dyDescent="0.3">
      <c r="B29" s="2">
        <v>35</v>
      </c>
      <c r="D29" t="s">
        <v>64</v>
      </c>
      <c r="H29" s="2">
        <v>35</v>
      </c>
    </row>
    <row r="30" spans="2:11" x14ac:dyDescent="0.3">
      <c r="B30" s="2">
        <v>733.27</v>
      </c>
      <c r="D30" t="s">
        <v>29</v>
      </c>
      <c r="H30" s="2">
        <v>0</v>
      </c>
    </row>
    <row r="31" spans="2:11" x14ac:dyDescent="0.3">
      <c r="B31" s="2">
        <v>335.64</v>
      </c>
      <c r="D31" t="s">
        <v>25</v>
      </c>
      <c r="H31" s="2">
        <v>223.43</v>
      </c>
    </row>
    <row r="32" spans="2:11" x14ac:dyDescent="0.3">
      <c r="B32" s="2">
        <v>322</v>
      </c>
      <c r="D32" t="s">
        <v>61</v>
      </c>
      <c r="H32" s="2">
        <v>150</v>
      </c>
    </row>
    <row r="33" spans="2:8" x14ac:dyDescent="0.3">
      <c r="B33" s="2">
        <v>140</v>
      </c>
      <c r="D33" t="s">
        <v>18</v>
      </c>
      <c r="H33" s="2">
        <v>503.38</v>
      </c>
    </row>
    <row r="34" spans="2:8" x14ac:dyDescent="0.3">
      <c r="B34" s="2">
        <v>401.11</v>
      </c>
      <c r="D34" t="s">
        <v>66</v>
      </c>
      <c r="H34" s="2">
        <v>40.880000000000003</v>
      </c>
    </row>
    <row r="35" spans="2:8" x14ac:dyDescent="0.3">
      <c r="B35" s="2">
        <v>367.08</v>
      </c>
      <c r="D35" t="s">
        <v>28</v>
      </c>
      <c r="H35" s="2">
        <v>367.08</v>
      </c>
    </row>
    <row r="36" spans="2:8" x14ac:dyDescent="0.3">
      <c r="B36" s="2">
        <v>175</v>
      </c>
      <c r="D36" t="s">
        <v>65</v>
      </c>
      <c r="H36" s="2">
        <v>0</v>
      </c>
    </row>
    <row r="37" spans="2:8" x14ac:dyDescent="0.3">
      <c r="B37" s="2">
        <v>0</v>
      </c>
      <c r="D37" t="s">
        <v>86</v>
      </c>
      <c r="H37" s="2">
        <v>425</v>
      </c>
    </row>
    <row r="38" spans="2:8" x14ac:dyDescent="0.3">
      <c r="B38" s="2">
        <v>133</v>
      </c>
      <c r="D38" t="s">
        <v>23</v>
      </c>
      <c r="H38" s="2">
        <v>256</v>
      </c>
    </row>
    <row r="39" spans="2:8" x14ac:dyDescent="0.3">
      <c r="B39" s="2">
        <v>2339.2600000000002</v>
      </c>
      <c r="D39" t="s">
        <v>72</v>
      </c>
      <c r="H39" s="2">
        <v>0</v>
      </c>
    </row>
    <row r="40" spans="2:8" x14ac:dyDescent="0.3">
      <c r="B40" s="2">
        <v>15286</v>
      </c>
      <c r="D40" t="s">
        <v>67</v>
      </c>
      <c r="H40" s="2">
        <v>13135</v>
      </c>
    </row>
    <row r="41" spans="2:8" x14ac:dyDescent="0.3">
      <c r="B41" s="2">
        <v>13151.84</v>
      </c>
      <c r="D41" t="s">
        <v>27</v>
      </c>
      <c r="H41" s="2">
        <v>13151.84</v>
      </c>
    </row>
    <row r="42" spans="2:8" x14ac:dyDescent="0.3">
      <c r="B42" s="2">
        <v>6079.47</v>
      </c>
      <c r="D42" t="s">
        <v>30</v>
      </c>
      <c r="H42" s="2">
        <v>4576.18</v>
      </c>
    </row>
    <row r="43" spans="2:8" x14ac:dyDescent="0.3">
      <c r="B43" s="2">
        <v>233.84</v>
      </c>
      <c r="D43" t="s">
        <v>63</v>
      </c>
      <c r="H43" s="2">
        <v>168.14</v>
      </c>
    </row>
    <row r="44" spans="2:8" x14ac:dyDescent="0.3">
      <c r="B44" s="2">
        <v>699.12</v>
      </c>
      <c r="D44" t="s">
        <v>19</v>
      </c>
      <c r="H44" s="2">
        <v>713.12</v>
      </c>
    </row>
    <row r="45" spans="2:8" x14ac:dyDescent="0.3">
      <c r="B45" s="2">
        <v>260.25</v>
      </c>
      <c r="D45" t="s">
        <v>24</v>
      </c>
      <c r="H45" s="2">
        <v>362.94</v>
      </c>
    </row>
    <row r="46" spans="2:8" x14ac:dyDescent="0.3">
      <c r="B46" s="2">
        <v>180</v>
      </c>
      <c r="D46" t="s">
        <v>21</v>
      </c>
      <c r="H46" s="2">
        <v>327</v>
      </c>
    </row>
    <row r="47" spans="2:8" x14ac:dyDescent="0.3">
      <c r="B47" s="2">
        <v>680</v>
      </c>
      <c r="D47" t="s">
        <v>26</v>
      </c>
      <c r="H47" s="2">
        <v>680</v>
      </c>
    </row>
    <row r="48" spans="2:8" x14ac:dyDescent="0.3">
      <c r="B48" s="2">
        <v>1088.28</v>
      </c>
      <c r="D48" t="s">
        <v>71</v>
      </c>
      <c r="H48" s="2">
        <v>651</v>
      </c>
    </row>
    <row r="49" spans="1:8" x14ac:dyDescent="0.3">
      <c r="B49" s="2">
        <v>409.94</v>
      </c>
      <c r="D49" t="s">
        <v>20</v>
      </c>
      <c r="H49" s="2">
        <v>335.2</v>
      </c>
    </row>
    <row r="50" spans="1:8" x14ac:dyDescent="0.3">
      <c r="B50" s="2">
        <v>215</v>
      </c>
      <c r="D50" t="s">
        <v>22</v>
      </c>
      <c r="H50" s="2">
        <v>125</v>
      </c>
    </row>
    <row r="51" spans="1:8" x14ac:dyDescent="0.3">
      <c r="B51" s="2">
        <v>0</v>
      </c>
      <c r="D51" t="s">
        <v>87</v>
      </c>
      <c r="H51" s="2">
        <v>-0.6</v>
      </c>
    </row>
    <row r="52" spans="1:8" x14ac:dyDescent="0.3">
      <c r="B52" s="6">
        <f>SUM(B22:B51)</f>
        <v>45075.030000000006</v>
      </c>
      <c r="H52" s="6">
        <f>SUM(H22:H51)</f>
        <v>40968.640000000007</v>
      </c>
    </row>
    <row r="53" spans="1:8" x14ac:dyDescent="0.3">
      <c r="B53" s="2"/>
    </row>
    <row r="54" spans="1:8" x14ac:dyDescent="0.3">
      <c r="B54" s="2"/>
      <c r="D54" s="7" t="s">
        <v>89</v>
      </c>
    </row>
    <row r="55" spans="1:8" x14ac:dyDescent="0.3">
      <c r="B55" s="2">
        <v>11678.84</v>
      </c>
      <c r="D55" t="s">
        <v>0</v>
      </c>
      <c r="G55" s="2">
        <v>45701.68</v>
      </c>
    </row>
    <row r="56" spans="1:8" x14ac:dyDescent="0.3">
      <c r="B56" s="5">
        <v>79097.87</v>
      </c>
      <c r="D56" t="s">
        <v>31</v>
      </c>
      <c r="G56" s="5">
        <v>34063.14</v>
      </c>
    </row>
    <row r="57" spans="1:8" x14ac:dyDescent="0.3">
      <c r="B57" s="2">
        <v>90776.71</v>
      </c>
      <c r="G57" s="2">
        <f>SUM(G55+G56)</f>
        <v>79764.820000000007</v>
      </c>
    </row>
    <row r="58" spans="1:8" x14ac:dyDescent="0.3">
      <c r="B58" s="5">
        <v>45075.03</v>
      </c>
      <c r="D58" t="s">
        <v>32</v>
      </c>
      <c r="G58" s="5">
        <v>40968.639999999999</v>
      </c>
    </row>
    <row r="59" spans="1:8" x14ac:dyDescent="0.3">
      <c r="B59" s="17">
        <v>45701.68</v>
      </c>
      <c r="D59" s="7" t="s">
        <v>33</v>
      </c>
      <c r="G59" s="9">
        <f>SUM(G57-G58)</f>
        <v>38796.180000000008</v>
      </c>
    </row>
    <row r="60" spans="1:8" x14ac:dyDescent="0.3">
      <c r="B60" s="2"/>
      <c r="G60" s="2"/>
    </row>
    <row r="61" spans="1:8" x14ac:dyDescent="0.3">
      <c r="B61" s="2"/>
      <c r="G61" s="2"/>
    </row>
    <row r="62" spans="1:8" x14ac:dyDescent="0.3">
      <c r="A62" t="s">
        <v>90</v>
      </c>
      <c r="B62" s="2"/>
      <c r="G62" s="2"/>
    </row>
    <row r="63" spans="1:8" x14ac:dyDescent="0.3">
      <c r="A63" t="s">
        <v>113</v>
      </c>
      <c r="G63" s="2"/>
    </row>
    <row r="64" spans="1:8" x14ac:dyDescent="0.3">
      <c r="G64" s="2"/>
    </row>
    <row r="65" spans="7:7" x14ac:dyDescent="0.3">
      <c r="G65" s="2"/>
    </row>
    <row r="66" spans="7:7" x14ac:dyDescent="0.3">
      <c r="G66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6CC1-EE56-46FD-B448-45987628C861}">
  <dimension ref="A1:E20"/>
  <sheetViews>
    <sheetView workbookViewId="0"/>
  </sheetViews>
  <sheetFormatPr defaultRowHeight="14.4" x14ac:dyDescent="0.3"/>
  <cols>
    <col min="2" max="2" width="12.109375" bestFit="1" customWidth="1"/>
    <col min="3" max="3" width="13.5546875" customWidth="1"/>
    <col min="4" max="4" width="9.5546875" bestFit="1" customWidth="1"/>
    <col min="5" max="5" width="9.109375" bestFit="1" customWidth="1"/>
  </cols>
  <sheetData>
    <row r="1" spans="1:5" x14ac:dyDescent="0.3">
      <c r="A1" s="15" t="s">
        <v>92</v>
      </c>
    </row>
    <row r="2" spans="1:5" x14ac:dyDescent="0.3">
      <c r="E2" s="7"/>
    </row>
    <row r="3" spans="1:5" x14ac:dyDescent="0.3">
      <c r="A3" s="7" t="s">
        <v>34</v>
      </c>
      <c r="E3" s="6">
        <v>38796.18</v>
      </c>
    </row>
    <row r="4" spans="1:5" x14ac:dyDescent="0.3">
      <c r="E4" s="2"/>
    </row>
    <row r="5" spans="1:5" x14ac:dyDescent="0.3">
      <c r="A5" s="7" t="s">
        <v>4</v>
      </c>
      <c r="E5" s="2"/>
    </row>
    <row r="6" spans="1:5" x14ac:dyDescent="0.3">
      <c r="A6" t="s">
        <v>35</v>
      </c>
      <c r="D6" s="12">
        <v>6094.5</v>
      </c>
      <c r="E6" s="2"/>
    </row>
    <row r="7" spans="1:5" x14ac:dyDescent="0.3">
      <c r="A7" s="11" t="s">
        <v>73</v>
      </c>
      <c r="D7" s="12">
        <v>32701.68</v>
      </c>
      <c r="E7" s="2"/>
    </row>
    <row r="8" spans="1:5" x14ac:dyDescent="0.3">
      <c r="A8" s="7" t="s">
        <v>74</v>
      </c>
      <c r="D8" s="12"/>
      <c r="E8" s="6">
        <f>SUM(D6:D7)</f>
        <v>38796.18</v>
      </c>
    </row>
    <row r="9" spans="1:5" x14ac:dyDescent="0.3">
      <c r="D9" s="12"/>
      <c r="E9" s="2"/>
    </row>
    <row r="10" spans="1:5" x14ac:dyDescent="0.3">
      <c r="D10" s="12"/>
      <c r="E10" s="2"/>
    </row>
    <row r="11" spans="1:5" x14ac:dyDescent="0.3">
      <c r="D11" s="12"/>
      <c r="E11" s="2"/>
    </row>
    <row r="12" spans="1:5" x14ac:dyDescent="0.3">
      <c r="A12" t="s">
        <v>93</v>
      </c>
      <c r="D12" s="12"/>
      <c r="E12" s="2"/>
    </row>
    <row r="13" spans="1:5" x14ac:dyDescent="0.3">
      <c r="D13" s="12"/>
      <c r="E13" s="2"/>
    </row>
    <row r="14" spans="1:5" ht="15.6" x14ac:dyDescent="0.35">
      <c r="A14" t="s">
        <v>36</v>
      </c>
      <c r="B14" s="14" t="s">
        <v>39</v>
      </c>
      <c r="D14" s="12"/>
      <c r="E14" s="2"/>
    </row>
    <row r="15" spans="1:5" x14ac:dyDescent="0.3">
      <c r="B15" s="13" t="s">
        <v>37</v>
      </c>
      <c r="D15" s="12"/>
      <c r="E15" s="2"/>
    </row>
    <row r="16" spans="1:5" x14ac:dyDescent="0.3">
      <c r="D16" s="12"/>
      <c r="E16" s="2"/>
    </row>
    <row r="17" spans="1:5" x14ac:dyDescent="0.3">
      <c r="A17" t="s">
        <v>38</v>
      </c>
      <c r="B17" s="4">
        <v>44655</v>
      </c>
      <c r="E17" s="2"/>
    </row>
    <row r="18" spans="1:5" x14ac:dyDescent="0.3">
      <c r="E18" s="2"/>
    </row>
    <row r="19" spans="1:5" x14ac:dyDescent="0.3">
      <c r="E19" s="2"/>
    </row>
    <row r="20" spans="1:5" x14ac:dyDescent="0.3">
      <c r="E20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6896F-AAF5-4B36-8559-36C2060B44A5}">
  <dimension ref="A1:J57"/>
  <sheetViews>
    <sheetView workbookViewId="0"/>
  </sheetViews>
  <sheetFormatPr defaultRowHeight="14.4" x14ac:dyDescent="0.3"/>
  <cols>
    <col min="1" max="1" width="12.6640625" customWidth="1"/>
    <col min="3" max="3" width="15.77734375" customWidth="1"/>
    <col min="4" max="4" width="3.44140625" customWidth="1"/>
    <col min="5" max="5" width="9.77734375" customWidth="1"/>
    <col min="6" max="6" width="9.109375" bestFit="1" customWidth="1"/>
    <col min="10" max="10" width="11.5546875" customWidth="1"/>
  </cols>
  <sheetData>
    <row r="1" spans="1:10" x14ac:dyDescent="0.3">
      <c r="A1" s="15" t="s">
        <v>94</v>
      </c>
    </row>
    <row r="3" spans="1:10" x14ac:dyDescent="0.3">
      <c r="A3" s="7" t="s">
        <v>40</v>
      </c>
    </row>
    <row r="5" spans="1:10" x14ac:dyDescent="0.3">
      <c r="A5" t="s">
        <v>41</v>
      </c>
    </row>
    <row r="6" spans="1:10" x14ac:dyDescent="0.3">
      <c r="A6" s="7"/>
      <c r="B6" s="16">
        <v>2022</v>
      </c>
      <c r="C6" s="2">
        <v>18133.900000000001</v>
      </c>
    </row>
    <row r="7" spans="1:10" x14ac:dyDescent="0.3">
      <c r="C7" s="2"/>
      <c r="D7" s="2"/>
      <c r="E7" s="2"/>
      <c r="F7" s="2"/>
    </row>
    <row r="8" spans="1:10" x14ac:dyDescent="0.3">
      <c r="A8" s="7"/>
      <c r="B8" s="16">
        <v>2021</v>
      </c>
      <c r="C8" s="5">
        <v>19730.810000000001</v>
      </c>
      <c r="D8" s="2"/>
      <c r="E8" s="2"/>
      <c r="F8" s="2"/>
    </row>
    <row r="9" spans="1:10" x14ac:dyDescent="0.3">
      <c r="C9" s="2"/>
      <c r="D9" s="2"/>
      <c r="E9" s="2"/>
      <c r="F9" s="2"/>
    </row>
    <row r="10" spans="1:10" x14ac:dyDescent="0.3">
      <c r="C10" s="17">
        <f>SUM(C6-C8)</f>
        <v>-1596.9099999999999</v>
      </c>
      <c r="D10" s="2"/>
      <c r="E10" s="2"/>
      <c r="F10" s="2"/>
    </row>
    <row r="11" spans="1:10" x14ac:dyDescent="0.3">
      <c r="D11" s="2"/>
      <c r="E11" s="2"/>
      <c r="F11" s="2"/>
    </row>
    <row r="12" spans="1:10" x14ac:dyDescent="0.3">
      <c r="A12" s="15" t="s">
        <v>75</v>
      </c>
      <c r="C12" s="2"/>
      <c r="D12" s="2"/>
      <c r="E12" s="2"/>
      <c r="F12" s="2"/>
    </row>
    <row r="13" spans="1:10" x14ac:dyDescent="0.3">
      <c r="A13" t="s">
        <v>95</v>
      </c>
      <c r="E13">
        <v>345.08</v>
      </c>
      <c r="F13" t="s">
        <v>96</v>
      </c>
      <c r="H13" s="2"/>
      <c r="I13" s="2"/>
      <c r="J13" s="2"/>
    </row>
    <row r="14" spans="1:10" x14ac:dyDescent="0.3">
      <c r="A14" t="s">
        <v>103</v>
      </c>
      <c r="E14" s="2">
        <v>425</v>
      </c>
      <c r="H14" s="19"/>
      <c r="I14" s="2"/>
    </row>
    <row r="15" spans="1:10" x14ac:dyDescent="0.3">
      <c r="A15" s="15" t="s">
        <v>97</v>
      </c>
      <c r="E15" s="2"/>
      <c r="H15" s="19"/>
      <c r="I15" s="2"/>
    </row>
    <row r="16" spans="1:10" x14ac:dyDescent="0.3">
      <c r="A16" t="s">
        <v>98</v>
      </c>
      <c r="E16" s="2">
        <v>1408</v>
      </c>
      <c r="F16" t="s">
        <v>110</v>
      </c>
      <c r="H16" s="2"/>
    </row>
    <row r="17" spans="1:10" x14ac:dyDescent="0.3">
      <c r="A17" t="s">
        <v>99</v>
      </c>
      <c r="E17" s="2">
        <v>458.99</v>
      </c>
      <c r="F17" t="s">
        <v>100</v>
      </c>
      <c r="H17" s="2"/>
      <c r="I17" s="2"/>
    </row>
    <row r="18" spans="1:10" x14ac:dyDescent="0.3">
      <c r="A18" t="s">
        <v>101</v>
      </c>
      <c r="E18" s="2">
        <v>500</v>
      </c>
      <c r="F18" s="23" t="s">
        <v>102</v>
      </c>
      <c r="H18" s="2"/>
      <c r="I18" s="2"/>
      <c r="J18" s="2"/>
    </row>
    <row r="19" spans="1:10" x14ac:dyDescent="0.3">
      <c r="C19" s="2"/>
      <c r="D19" s="2"/>
      <c r="E19" s="17">
        <f>SUM(E13-E16-E17-E18+E14)</f>
        <v>-1596.91</v>
      </c>
      <c r="F19" s="2"/>
    </row>
    <row r="20" spans="1:10" x14ac:dyDescent="0.3">
      <c r="C20" s="2"/>
      <c r="D20" s="2"/>
      <c r="E20" s="2"/>
      <c r="F20" s="2"/>
    </row>
    <row r="21" spans="1:10" x14ac:dyDescent="0.3">
      <c r="C21" s="2"/>
      <c r="D21" s="2"/>
      <c r="E21" s="2"/>
      <c r="F21" s="2"/>
    </row>
    <row r="22" spans="1:10" x14ac:dyDescent="0.3">
      <c r="A22" s="15" t="s">
        <v>42</v>
      </c>
    </row>
    <row r="23" spans="1:10" x14ac:dyDescent="0.3">
      <c r="A23" t="s">
        <v>43</v>
      </c>
    </row>
    <row r="25" spans="1:10" x14ac:dyDescent="0.3">
      <c r="A25" s="7" t="s">
        <v>44</v>
      </c>
      <c r="C25" s="7" t="s">
        <v>45</v>
      </c>
      <c r="F25" s="7" t="s">
        <v>46</v>
      </c>
    </row>
    <row r="27" spans="1:10" x14ac:dyDescent="0.3">
      <c r="A27" t="s">
        <v>54</v>
      </c>
      <c r="C27" t="s">
        <v>104</v>
      </c>
      <c r="F27" s="2">
        <v>56127.86</v>
      </c>
    </row>
    <row r="28" spans="1:10" x14ac:dyDescent="0.3">
      <c r="A28" t="s">
        <v>55</v>
      </c>
      <c r="C28" t="s">
        <v>105</v>
      </c>
      <c r="F28" s="2">
        <v>22550.560000000001</v>
      </c>
    </row>
    <row r="29" spans="1:10" x14ac:dyDescent="0.3">
      <c r="F29" s="17">
        <f>SUM(F27+F28)</f>
        <v>78678.42</v>
      </c>
    </row>
    <row r="32" spans="1:10" x14ac:dyDescent="0.3">
      <c r="A32" s="15" t="s">
        <v>106</v>
      </c>
    </row>
    <row r="33" spans="1:6" x14ac:dyDescent="0.3">
      <c r="A33" t="s">
        <v>107</v>
      </c>
      <c r="F33" s="2">
        <v>413.59</v>
      </c>
    </row>
    <row r="34" spans="1:6" x14ac:dyDescent="0.3">
      <c r="A34" t="s">
        <v>47</v>
      </c>
      <c r="F34" s="2">
        <v>651</v>
      </c>
    </row>
    <row r="35" spans="1:6" x14ac:dyDescent="0.3">
      <c r="A35" t="s">
        <v>48</v>
      </c>
      <c r="F35" s="2"/>
    </row>
    <row r="36" spans="1:6" x14ac:dyDescent="0.3">
      <c r="A36" t="s">
        <v>49</v>
      </c>
      <c r="F36" s="2">
        <v>643.89</v>
      </c>
    </row>
    <row r="37" spans="1:6" x14ac:dyDescent="0.3">
      <c r="A37" t="s">
        <v>50</v>
      </c>
      <c r="F37" s="17">
        <f>SUM(F33+F34-F36)</f>
        <v>420.69999999999993</v>
      </c>
    </row>
    <row r="40" spans="1:6" x14ac:dyDescent="0.3">
      <c r="A40" s="15" t="s">
        <v>51</v>
      </c>
    </row>
    <row r="41" spans="1:6" x14ac:dyDescent="0.3">
      <c r="A41" t="s">
        <v>108</v>
      </c>
      <c r="E41" s="10">
        <v>320.54000000000002</v>
      </c>
    </row>
    <row r="42" spans="1:6" x14ac:dyDescent="0.3">
      <c r="A42" t="s">
        <v>52</v>
      </c>
      <c r="E42" s="10">
        <v>0</v>
      </c>
    </row>
    <row r="43" spans="1:6" x14ac:dyDescent="0.3">
      <c r="A43" t="s">
        <v>53</v>
      </c>
      <c r="E43" s="10">
        <v>0</v>
      </c>
    </row>
    <row r="44" spans="1:6" x14ac:dyDescent="0.3">
      <c r="A44" t="s">
        <v>109</v>
      </c>
      <c r="E44" s="20">
        <f>SUM(E41+E42-E43)</f>
        <v>320.54000000000002</v>
      </c>
    </row>
    <row r="45" spans="1:6" x14ac:dyDescent="0.3">
      <c r="F45" s="2"/>
    </row>
    <row r="46" spans="1:6" x14ac:dyDescent="0.3">
      <c r="A46" s="15" t="s">
        <v>76</v>
      </c>
      <c r="F46" s="2"/>
    </row>
    <row r="47" spans="1:6" x14ac:dyDescent="0.3">
      <c r="A47" t="s">
        <v>78</v>
      </c>
      <c r="E47" s="2">
        <v>50</v>
      </c>
    </row>
    <row r="48" spans="1:6" x14ac:dyDescent="0.3">
      <c r="A48" t="s">
        <v>77</v>
      </c>
      <c r="E48" s="2">
        <v>100</v>
      </c>
    </row>
    <row r="49" spans="4:5" x14ac:dyDescent="0.3">
      <c r="E49" s="17">
        <f>SUM(E47:E48)</f>
        <v>150</v>
      </c>
    </row>
    <row r="50" spans="4:5" x14ac:dyDescent="0.3">
      <c r="D50" s="2"/>
      <c r="E50" s="2"/>
    </row>
    <row r="51" spans="4:5" x14ac:dyDescent="0.3">
      <c r="E51" s="2"/>
    </row>
    <row r="52" spans="4:5" x14ac:dyDescent="0.3">
      <c r="E52" s="2"/>
    </row>
    <row r="53" spans="4:5" x14ac:dyDescent="0.3">
      <c r="E53" s="2"/>
    </row>
    <row r="54" spans="4:5" x14ac:dyDescent="0.3">
      <c r="E54" s="2"/>
    </row>
    <row r="55" spans="4:5" x14ac:dyDescent="0.3">
      <c r="E55" s="2"/>
    </row>
    <row r="56" spans="4:5" x14ac:dyDescent="0.3">
      <c r="E56" s="2"/>
    </row>
    <row r="57" spans="4:5" x14ac:dyDescent="0.3">
      <c r="E57" s="2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Frankis</cp:lastModifiedBy>
  <cp:lastPrinted>2022-04-04T14:57:29Z</cp:lastPrinted>
  <dcterms:created xsi:type="dcterms:W3CDTF">2020-04-07T08:44:35Z</dcterms:created>
  <dcterms:modified xsi:type="dcterms:W3CDTF">2022-05-17T13:12:06Z</dcterms:modified>
</cp:coreProperties>
</file>